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 firstSheet="2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E3" i="5"/>
  <c r="E3" i="7" s="1"/>
  <c r="D3" i="5"/>
  <c r="C3"/>
  <c r="B3"/>
  <c r="A3"/>
  <c r="D3" i="4"/>
  <c r="C3"/>
  <c r="B3"/>
  <c r="A3"/>
  <c r="C3" i="3"/>
  <c r="B3"/>
  <c r="A3"/>
  <c r="D3" i="2"/>
  <c r="C3"/>
  <c r="B3"/>
  <c r="A3"/>
  <c r="A3" i="7" s="1"/>
  <c r="E3" i="4" l="1"/>
  <c r="D3" i="7" s="1"/>
  <c r="E3" i="2"/>
  <c r="B3" i="7" s="1"/>
  <c r="D3" i="3"/>
  <c r="C3" i="7" s="1"/>
  <c r="G2"/>
  <c r="E3" i="6"/>
  <c r="F3" i="7" s="1"/>
  <c r="G3" l="1"/>
</calcChain>
</file>

<file path=xl/sharedStrings.xml><?xml version="1.0" encoding="utf-8"?>
<sst xmlns="http://schemas.openxmlformats.org/spreadsheetml/2006/main" count="126" uniqueCount="73">
  <si>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</si>
  <si>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</si>
  <si>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</si>
  <si>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</si>
  <si>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</si>
  <si>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</si>
  <si>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</si>
  <si>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</si>
  <si>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</si>
  <si>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</si>
  <si>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</si>
  <si>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</si>
  <si>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</si>
  <si>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</si>
  <si>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</si>
  <si>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</si>
  <si>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</si>
  <si>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</si>
  <si>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</si>
  <si>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</si>
  <si>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</si>
  <si>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</si>
  <si>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</si>
  <si>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</si>
  <si>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</si>
  <si>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</si>
  <si>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</si>
  <si>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</si>
  <si>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</si>
  <si>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</si>
  <si>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</si>
  <si>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</si>
  <si>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2209010903</t>
  </si>
  <si>
    <t>МБОУ "Гимназия № 11"</t>
  </si>
  <si>
    <t>715</t>
  </si>
  <si>
    <t>518</t>
  </si>
  <si>
    <t>526</t>
  </si>
  <si>
    <t>634</t>
  </si>
  <si>
    <t>659</t>
  </si>
  <si>
    <t>647</t>
  </si>
  <si>
    <t>14</t>
  </si>
  <si>
    <t>19</t>
  </si>
  <si>
    <t>651</t>
  </si>
  <si>
    <t>681</t>
  </si>
  <si>
    <t>493</t>
  </si>
  <si>
    <t>504</t>
  </si>
  <si>
    <t>656</t>
  </si>
  <si>
    <t>670</t>
  </si>
  <si>
    <t>677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</si>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</sst>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82"/>
  <sheetViews>
    <sheetView workbookViewId="0">
      <pane ySplit="1" topLeftCell="A2" activePane="bottomLeft" state="frozen"/>
      <selection pane="bottomLeft" activeCell="B8" sqref="B8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7" t="s">
        <v>7</v>
      </c>
      <c r="J1" s="36"/>
      <c r="K1" s="4" t="s">
        <v>8</v>
      </c>
      <c r="L1" s="37" t="s">
        <v>7</v>
      </c>
      <c r="M1" s="36"/>
      <c r="N1" s="38" t="s">
        <v>9</v>
      </c>
      <c r="O1" s="36"/>
      <c r="P1" s="35" t="s">
        <v>7</v>
      </c>
      <c r="Q1" s="36"/>
      <c r="R1" s="3" t="s">
        <v>10</v>
      </c>
      <c r="S1" s="37" t="s">
        <v>7</v>
      </c>
      <c r="T1" s="36"/>
      <c r="U1" s="3" t="s">
        <v>11</v>
      </c>
      <c r="V1" s="37" t="s">
        <v>7</v>
      </c>
      <c r="W1" s="36"/>
      <c r="X1" s="37" t="s">
        <v>12</v>
      </c>
      <c r="Y1" s="36"/>
      <c r="Z1" s="35" t="s">
        <v>7</v>
      </c>
      <c r="AA1" s="36"/>
      <c r="AB1" s="3" t="s">
        <v>13</v>
      </c>
      <c r="AC1" s="37" t="s">
        <v>7</v>
      </c>
      <c r="AD1" s="36"/>
      <c r="AE1" s="37" t="s">
        <v>14</v>
      </c>
      <c r="AF1" s="36"/>
      <c r="AG1" s="35" t="s">
        <v>7</v>
      </c>
      <c r="AH1" s="36"/>
      <c r="AI1" s="38" t="s">
        <v>15</v>
      </c>
      <c r="AJ1" s="36"/>
      <c r="AK1" s="35" t="s">
        <v>7</v>
      </c>
      <c r="AL1" s="36"/>
      <c r="AM1" s="3" t="s">
        <v>16</v>
      </c>
      <c r="AN1" s="37" t="s">
        <v>7</v>
      </c>
      <c r="AO1" s="36"/>
      <c r="AP1" s="3" t="s">
        <v>17</v>
      </c>
      <c r="AQ1" s="35" t="s">
        <v>7</v>
      </c>
      <c r="AR1" s="36"/>
      <c r="AS1" s="4" t="s">
        <v>18</v>
      </c>
      <c r="AT1" s="35" t="s">
        <v>7</v>
      </c>
      <c r="AU1" s="36"/>
      <c r="AV1" s="3" t="s">
        <v>19</v>
      </c>
      <c r="AW1" s="35" t="s">
        <v>7</v>
      </c>
      <c r="AX1" s="36"/>
      <c r="AY1" s="3" t="s">
        <v>20</v>
      </c>
      <c r="AZ1" s="35" t="s">
        <v>7</v>
      </c>
      <c r="BA1" s="36"/>
      <c r="BB1" s="3" t="s">
        <v>21</v>
      </c>
      <c r="BC1" s="35" t="s">
        <v>7</v>
      </c>
      <c r="BD1" s="36"/>
      <c r="BE1" s="3" t="s">
        <v>22</v>
      </c>
      <c r="BF1" s="35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32</v>
      </c>
      <c r="B2" s="3" t="s">
        <v>23</v>
      </c>
      <c r="C2" s="6" t="s">
        <v>24</v>
      </c>
      <c r="D2" s="3" t="s">
        <v>33</v>
      </c>
      <c r="E2" s="7">
        <v>1141</v>
      </c>
      <c r="F2" s="7" t="s">
        <v>34</v>
      </c>
      <c r="G2" s="8">
        <v>0.62664329535495178</v>
      </c>
      <c r="H2" s="3" t="s">
        <v>33</v>
      </c>
      <c r="I2" s="7">
        <v>13</v>
      </c>
      <c r="J2" s="2">
        <v>15</v>
      </c>
      <c r="K2" s="3" t="s">
        <v>33</v>
      </c>
      <c r="L2" s="9">
        <v>61</v>
      </c>
      <c r="M2" s="10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35</v>
      </c>
      <c r="T2" s="2" t="s">
        <v>36</v>
      </c>
      <c r="U2" s="3" t="s">
        <v>33</v>
      </c>
      <c r="V2" s="2" t="s">
        <v>37</v>
      </c>
      <c r="W2" s="2" t="s">
        <v>38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39</v>
      </c>
      <c r="AD2" s="2" t="s">
        <v>34</v>
      </c>
      <c r="AE2" s="3" t="s">
        <v>33</v>
      </c>
      <c r="AF2" s="3" t="s">
        <v>29</v>
      </c>
      <c r="AG2" s="2">
        <v>2</v>
      </c>
      <c r="AH2" s="2" t="s">
        <v>30</v>
      </c>
      <c r="AI2" s="3" t="s">
        <v>33</v>
      </c>
      <c r="AJ2" s="3" t="s">
        <v>31</v>
      </c>
      <c r="AK2" s="2" t="s">
        <v>26</v>
      </c>
      <c r="AL2" s="2" t="s">
        <v>27</v>
      </c>
      <c r="AM2" s="3" t="s">
        <v>33</v>
      </c>
      <c r="AN2" s="2" t="s">
        <v>40</v>
      </c>
      <c r="AO2" s="2" t="s">
        <v>41</v>
      </c>
      <c r="AP2" s="3" t="s">
        <v>33</v>
      </c>
      <c r="AQ2" s="2" t="s">
        <v>42</v>
      </c>
      <c r="AR2" s="2" t="s">
        <v>34</v>
      </c>
      <c r="AS2" s="3" t="s">
        <v>33</v>
      </c>
      <c r="AT2" s="2" t="s">
        <v>43</v>
      </c>
      <c r="AU2" s="2" t="s">
        <v>34</v>
      </c>
      <c r="AV2" s="3" t="s">
        <v>33</v>
      </c>
      <c r="AW2" s="2" t="s">
        <v>44</v>
      </c>
      <c r="AX2" s="2" t="s">
        <v>45</v>
      </c>
      <c r="AY2" s="3" t="s">
        <v>33</v>
      </c>
      <c r="AZ2" s="2" t="s">
        <v>46</v>
      </c>
      <c r="BA2" s="2" t="s">
        <v>34</v>
      </c>
      <c r="BB2" s="3" t="s">
        <v>33</v>
      </c>
      <c r="BC2" s="2" t="s">
        <v>47</v>
      </c>
      <c r="BD2" s="2" t="s">
        <v>34</v>
      </c>
      <c r="BE2" s="3" t="s">
        <v>33</v>
      </c>
      <c r="BF2" s="2" t="s">
        <v>48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4" sqref="A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49</v>
      </c>
      <c r="B1" s="13" t="s">
        <v>50</v>
      </c>
      <c r="C1" s="13" t="s">
        <v>51</v>
      </c>
      <c r="D1" s="13" t="s">
        <v>52</v>
      </c>
      <c r="E1" s="1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"Гимназия № 11"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29.210526315789473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38.88607594936709</v>
      </c>
      <c r="E3" s="18">
        <f t="shared" ref="E3" si="0">B3+C3+D3</f>
        <v>98.096602265156562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5" sqref="A5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49</v>
      </c>
      <c r="B1" s="13" t="s">
        <v>55</v>
      </c>
      <c r="C1" s="13" t="s">
        <v>56</v>
      </c>
      <c r="D1" s="13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"Гимназия № 11"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45.244755244755247</v>
      </c>
      <c r="D3" s="21">
        <f t="shared" ref="D3" si="0">B3+C3</f>
        <v>95.244755244755254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5:26" ht="15.75" customHeight="1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5:26" ht="15.75" customHeight="1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5:26" ht="15.75" customHeight="1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5:26" ht="15.75" customHeight="1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5:26" ht="15.75" customHeight="1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5:26" ht="15.75" customHeight="1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6" sqref="A6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49</v>
      </c>
      <c r="B1" s="23" t="s">
        <v>57</v>
      </c>
      <c r="C1" s="23" t="s">
        <v>58</v>
      </c>
      <c r="D1" s="23" t="s">
        <v>59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"Гимназия № 11"</v>
      </c>
      <c r="B3" s="12">
        <f>'Данные для ввода на bus.gov.ru'!AH2*0.3</f>
        <v>12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22.105263157894733</v>
      </c>
      <c r="E3" s="25">
        <f t="shared" ref="E3" si="0">B3+C3+D3</f>
        <v>74.10526315789474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4" sqref="A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49</v>
      </c>
      <c r="B1" s="23" t="s">
        <v>60</v>
      </c>
      <c r="C1" s="23" t="s">
        <v>61</v>
      </c>
      <c r="D1" s="23" t="s">
        <v>62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"Гимназия № 11"</v>
      </c>
      <c r="B3" s="25">
        <f>(('Данные для ввода на bus.gov.ru'!AQ2/'Данные для ввода на bus.gov.ru'!AR2)*100)*0.4</f>
        <v>36.41958041958042</v>
      </c>
      <c r="C3" s="21">
        <f>(('Данные для ввода на bus.gov.ru'!AT2/'Данные для ввода на bus.gov.ru'!AU2)*100)*0.4</f>
        <v>38.0979020979021</v>
      </c>
      <c r="D3" s="25">
        <f>(('Данные для ввода на bus.gov.ru'!AW2/'Данные для ввода на bus.gov.ru'!AX2)*100)*0.2</f>
        <v>19.563492063492063</v>
      </c>
      <c r="E3" s="25">
        <f t="shared" ref="E3" si="0">B3+C3+D3</f>
        <v>94.080974580974583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12" sqref="A12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49</v>
      </c>
      <c r="B1" s="23" t="s">
        <v>63</v>
      </c>
      <c r="C1" s="23" t="s">
        <v>64</v>
      </c>
      <c r="D1" s="23" t="s">
        <v>65</v>
      </c>
      <c r="E1" s="23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"Гимназия № 11"</v>
      </c>
      <c r="B3" s="25">
        <f>(('Данные для ввода на bus.gov.ru'!AZ2/'Данные для ввода на bus.gov.ru'!BA2)*100)*0.3</f>
        <v>27.524475524475523</v>
      </c>
      <c r="C3" s="25">
        <f>(('Данные для ввода на bus.gov.ru'!BC2/'Данные для ввода на bus.gov.ru'!BD2)*100)*0.2</f>
        <v>18.741258741258743</v>
      </c>
      <c r="D3" s="25">
        <f>(('Данные для ввода на bus.gov.ru'!BF2/'Данные для ввода на bus.gov.ru'!BG2)*100)*0.5</f>
        <v>47.34265734265734</v>
      </c>
      <c r="E3" s="25">
        <f t="shared" ref="E3" si="0">B3+C3+D3</f>
        <v>93.608391608391599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tabSelected="1" workbookViewId="0">
      <selection activeCell="A5" sqref="A5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66</v>
      </c>
      <c r="B1" s="28" t="s">
        <v>67</v>
      </c>
      <c r="C1" s="29" t="s">
        <v>68</v>
      </c>
      <c r="D1" s="29" t="s">
        <v>69</v>
      </c>
      <c r="E1" s="29" t="s">
        <v>70</v>
      </c>
      <c r="F1" s="29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54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"Гимназия № 11"</v>
      </c>
      <c r="B3" s="21">
        <f>'Критерий 1'!E3</f>
        <v>98.096602265156562</v>
      </c>
      <c r="C3" s="21">
        <f>'Критерий 2'!D3</f>
        <v>95.244755244755254</v>
      </c>
      <c r="D3" s="21">
        <f>'Критерий 3'!E3</f>
        <v>74.10526315789474</v>
      </c>
      <c r="E3" s="21">
        <f>'Критерий 4'!E3</f>
        <v>94.080974580974583</v>
      </c>
      <c r="F3" s="21">
        <f>'Критерий 5'!E3</f>
        <v>93.608391608391599</v>
      </c>
      <c r="G3" s="21">
        <f t="shared" si="0"/>
        <v>91.027197371434539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P&amp;P</cp:lastModifiedBy>
  <dcterms:modified xsi:type="dcterms:W3CDTF">2023-01-15T17:23:20Z</dcterms:modified>
</cp:coreProperties>
</file>